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<sst xmlns="http://schemas.openxmlformats.org/spreadsheetml/2006/main" count="103" uniqueCount="53">
  <si>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</si>
  <si>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</si>
  <si>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</si>
  <si>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</si>
  <si>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</si>
  <si>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</si>
  <si>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</si>
  <si>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</si>
  <si>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</si>
  <si>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</si>
  <si>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</si>
  <si>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</si>
  <si>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</si>
  <si>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</si>
  <si>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</si>
  <si>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</si>
  <si>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</si>
  <si>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</si>
  <si>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</si>
  <si>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МОБУ СОШ с. Михайловка им. Крушанова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</si>
  <si>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</si>
  <si>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</si>
  <si>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</si>
  <si>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</si>
  <si>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</si>
  <si>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</si>
  <si>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</si>
  <si>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</si>
  <si>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</si>
  <si>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сентябрь</t>
  </si>
  <si>
    <t>ММБУК ММР "МКИО"</t>
  </si>
  <si>
    <t xml:space="preserve"> руб.</t>
  </si>
  <si>
    <t>МКУ "УОТОД АММР"</t>
  </si>
  <si>
    <t>МОБУ СОШ  № 2     пос. Новошахтинский</t>
  </si>
  <si>
    <t>МДОБУ "Березка" (с.Михайловка)</t>
  </si>
  <si>
    <t>МДОБУ "Березка" (с. Ляличи)</t>
  </si>
  <si>
    <t>МДОБУ "Журавлик" с.Ивановка</t>
  </si>
  <si>
    <t>МБУ Редакция районной газеты "Вперед"</t>
  </si>
  <si>
    <t>МБУ ДО "ДШИ" с.Михайловка для п.Новошахтинский</t>
  </si>
  <si>
    <t>МБОУ СОШ с. Кремово</t>
  </si>
  <si>
    <t>МБОУ СОШ с. Ляличи</t>
  </si>
  <si>
    <t>МБОУ СОШ  с. Осиновка</t>
  </si>
  <si>
    <t xml:space="preserve">МБОУ СОШ с. Первомайское </t>
  </si>
  <si>
    <t>МБОУ СОШ с. Ширяевка</t>
  </si>
  <si>
    <t>МБОУ СОШ № 1     пос. Новошахтинский</t>
  </si>
  <si>
    <t xml:space="preserve"> Лимиты бюджетных средств на водоотведение в 2023 году для 
учреждений, финансируемых из  средств местного бюджета</t>
  </si>
  <si>
    <t>Тарифы: КГУП "Приморский водоканал " - для потребителей Михайловского СП на 1 полугодие 2023 года - 35,20 руб/куб.м; на 2 полугодие - 31,28 руб/куб.м.</t>
  </si>
  <si>
    <t>Тарифы: КГУП "Приморский водоканал " - для потребителей Ивановского СП на 1 полугодие 2023 года - 26,17 руб/куб.м; на 2 полугодие - 26,20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</si>
  <si>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2023 года - 20,62 руб/куб.м; на 2 полугодие - 20,74 руб/куб.м.</t>
  </si>
  <si>
    <t xml:space="preserve"> КГУП "Примтеплоэнерго" для потребителей Новошахтинского ГП на 1 полугодие 2023 года - 24,54 руб./куб.м; на 2 полугодие - 25,03, руб./куб.м  </t>
  </si>
  <si>
    <r>
      <t xml:space="preserve">МКУ "УОТОД АММР" </t>
    </r>
    <r>
      <rPr>
        <b/>
        <sz val="10"/>
        <rFont val="Times New Roman"/>
        <family val="1"/>
      </rPr>
      <t>СТАДИОН</t>
    </r>
  </si>
  <si>
    <t>Лимит на
2023 год</t>
  </si>
  <si>
    <t>Приложение 6
к постановлению администрации  
Михайловского муниципального района
от 19.09.2022 № 1100-па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</si>
</sst>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115" zoomScaleNormal="115" zoomScalePageLayoutView="0" workbookViewId="0" topLeftCell="A1">
      <pane ySplit="10" topLeftCell="A23" activePane="bottomLeft" state="frozen"/>
      <selection pane="topLeft" activeCell="A1" sqref="A1"/>
      <selection pane="bottomLeft" activeCell="J1" sqref="J1:O1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41" t="s">
        <v>52</v>
      </c>
      <c r="K1" s="42"/>
      <c r="L1" s="42"/>
      <c r="M1" s="42"/>
      <c r="N1" s="42"/>
      <c r="O1" s="42"/>
    </row>
    <row r="2" spans="1:15" ht="37.5" customHeight="1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9" ht="12.75" customHeight="1">
      <c r="A3" s="12"/>
      <c r="B3" s="12"/>
      <c r="C3" s="43" t="s">
        <v>46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3"/>
      <c r="Q3" s="14"/>
      <c r="R3" s="14"/>
      <c r="S3" s="14"/>
    </row>
    <row r="4" spans="1:19" ht="15.75" customHeight="1">
      <c r="A4" s="12"/>
      <c r="B4" s="12"/>
      <c r="C4" s="38" t="s">
        <v>47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3"/>
      <c r="Q4" s="14"/>
      <c r="R4" s="14"/>
      <c r="S4" s="14"/>
    </row>
    <row r="5" spans="1:19" ht="25.5" customHeight="1">
      <c r="A5" s="12"/>
      <c r="B5" s="12"/>
      <c r="C5" s="38" t="s">
        <v>48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3"/>
      <c r="Q5" s="14"/>
      <c r="R5" s="14"/>
      <c r="S5" s="14"/>
    </row>
    <row r="6" spans="1:19" ht="12.75" customHeight="1">
      <c r="A6" s="12"/>
      <c r="B6" s="12"/>
      <c r="C6" s="25" t="s">
        <v>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5"/>
      <c r="Q6" s="16"/>
      <c r="R6" s="16"/>
      <c r="S6" s="16"/>
    </row>
    <row r="7" spans="1:19" ht="12.75">
      <c r="A7" s="12"/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  <c r="S7" s="18"/>
    </row>
    <row r="8" spans="1:19" ht="12.75" hidden="1">
      <c r="A8" s="12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</row>
    <row r="9" spans="1:18" s="9" customFormat="1" ht="18.75" customHeight="1">
      <c r="A9" s="27" t="s">
        <v>28</v>
      </c>
      <c r="B9" s="29" t="s">
        <v>9</v>
      </c>
      <c r="C9" s="30" t="s">
        <v>51</v>
      </c>
      <c r="D9" s="32" t="s">
        <v>27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0"/>
      <c r="Q9" s="10"/>
      <c r="R9" s="10"/>
    </row>
    <row r="10" spans="1:15" ht="12.75">
      <c r="A10" s="28"/>
      <c r="B10" s="28"/>
      <c r="C10" s="31"/>
      <c r="D10" s="22" t="s">
        <v>10</v>
      </c>
      <c r="E10" s="22" t="s">
        <v>11</v>
      </c>
      <c r="F10" s="22" t="s">
        <v>0</v>
      </c>
      <c r="G10" s="22" t="s">
        <v>12</v>
      </c>
      <c r="H10" s="22" t="s">
        <v>1</v>
      </c>
      <c r="I10" s="22" t="s">
        <v>2</v>
      </c>
      <c r="J10" s="22" t="s">
        <v>3</v>
      </c>
      <c r="K10" s="22" t="s">
        <v>13</v>
      </c>
      <c r="L10" s="22" t="s">
        <v>29</v>
      </c>
      <c r="M10" s="22" t="s">
        <v>14</v>
      </c>
      <c r="N10" s="22" t="s">
        <v>15</v>
      </c>
      <c r="O10" s="22" t="s">
        <v>16</v>
      </c>
    </row>
    <row r="11" spans="1:15" s="4" customFormat="1" ht="12.75">
      <c r="A11" s="33" t="s">
        <v>30</v>
      </c>
      <c r="B11" s="3" t="s">
        <v>17</v>
      </c>
      <c r="C11" s="11">
        <f aca="true" t="shared" si="0" ref="C11:C56">D11+E11+F11+G11+H11+I11+J11+K11+L11+M11+N11+O11</f>
        <v>186</v>
      </c>
      <c r="D11" s="23">
        <v>16</v>
      </c>
      <c r="E11" s="23">
        <v>16</v>
      </c>
      <c r="F11" s="23">
        <v>16</v>
      </c>
      <c r="G11" s="23">
        <v>15</v>
      </c>
      <c r="H11" s="23">
        <v>15</v>
      </c>
      <c r="I11" s="23">
        <v>15</v>
      </c>
      <c r="J11" s="23">
        <v>15</v>
      </c>
      <c r="K11" s="23">
        <v>15</v>
      </c>
      <c r="L11" s="23">
        <v>15</v>
      </c>
      <c r="M11" s="23">
        <v>16</v>
      </c>
      <c r="N11" s="23">
        <v>16</v>
      </c>
      <c r="O11" s="23">
        <v>16</v>
      </c>
    </row>
    <row r="12" spans="1:15" s="4" customFormat="1" ht="13.5" customHeight="1">
      <c r="A12" s="34"/>
      <c r="B12" s="3" t="s">
        <v>31</v>
      </c>
      <c r="C12" s="11">
        <f t="shared" si="0"/>
        <v>6182.639999999999</v>
      </c>
      <c r="D12" s="23">
        <f aca="true" t="shared" si="1" ref="D12:I12">D11*35.2</f>
        <v>563.2</v>
      </c>
      <c r="E12" s="23">
        <f t="shared" si="1"/>
        <v>563.2</v>
      </c>
      <c r="F12" s="23">
        <f t="shared" si="1"/>
        <v>563.2</v>
      </c>
      <c r="G12" s="23">
        <f t="shared" si="1"/>
        <v>528</v>
      </c>
      <c r="H12" s="23">
        <f t="shared" si="1"/>
        <v>528</v>
      </c>
      <c r="I12" s="23">
        <f t="shared" si="1"/>
        <v>528</v>
      </c>
      <c r="J12" s="23">
        <f aca="true" t="shared" si="2" ref="J12:O12">J11*31.28</f>
        <v>469.20000000000005</v>
      </c>
      <c r="K12" s="23">
        <f t="shared" si="2"/>
        <v>469.20000000000005</v>
      </c>
      <c r="L12" s="23">
        <f t="shared" si="2"/>
        <v>469.20000000000005</v>
      </c>
      <c r="M12" s="23">
        <f t="shared" si="2"/>
        <v>500.48</v>
      </c>
      <c r="N12" s="23">
        <f t="shared" si="2"/>
        <v>500.48</v>
      </c>
      <c r="O12" s="23">
        <f t="shared" si="2"/>
        <v>500.48</v>
      </c>
    </row>
    <row r="13" spans="1:15" s="4" customFormat="1" ht="17.25" customHeight="1">
      <c r="A13" s="33" t="s">
        <v>32</v>
      </c>
      <c r="B13" s="3" t="s">
        <v>4</v>
      </c>
      <c r="C13" s="11">
        <f t="shared" si="0"/>
        <v>584</v>
      </c>
      <c r="D13" s="23">
        <v>48.3</v>
      </c>
      <c r="E13" s="23">
        <v>48.7</v>
      </c>
      <c r="F13" s="23">
        <v>48.7</v>
      </c>
      <c r="G13" s="23">
        <v>48.7</v>
      </c>
      <c r="H13" s="23">
        <v>48.7</v>
      </c>
      <c r="I13" s="23">
        <v>48.7</v>
      </c>
      <c r="J13" s="23">
        <v>48.7</v>
      </c>
      <c r="K13" s="23">
        <v>48.7</v>
      </c>
      <c r="L13" s="23">
        <v>48.7</v>
      </c>
      <c r="M13" s="23">
        <v>48.7</v>
      </c>
      <c r="N13" s="23">
        <v>48.7</v>
      </c>
      <c r="O13" s="23">
        <v>48.7</v>
      </c>
    </row>
    <row r="14" spans="1:15" s="4" customFormat="1" ht="17.25" customHeight="1">
      <c r="A14" s="34"/>
      <c r="B14" s="3" t="s">
        <v>8</v>
      </c>
      <c r="C14" s="11">
        <f t="shared" si="0"/>
        <v>19411.375999999997</v>
      </c>
      <c r="D14" s="23">
        <f aca="true" t="shared" si="3" ref="D14:I14">D13*35.2</f>
        <v>1700.16</v>
      </c>
      <c r="E14" s="23">
        <f t="shared" si="3"/>
        <v>1714.2400000000002</v>
      </c>
      <c r="F14" s="23">
        <f t="shared" si="3"/>
        <v>1714.2400000000002</v>
      </c>
      <c r="G14" s="23">
        <f t="shared" si="3"/>
        <v>1714.2400000000002</v>
      </c>
      <c r="H14" s="23">
        <f t="shared" si="3"/>
        <v>1714.2400000000002</v>
      </c>
      <c r="I14" s="23">
        <f t="shared" si="3"/>
        <v>1714.2400000000002</v>
      </c>
      <c r="J14" s="23">
        <f aca="true" t="shared" si="4" ref="J14:O14">J13*31.28</f>
        <v>1523.3360000000002</v>
      </c>
      <c r="K14" s="23">
        <f t="shared" si="4"/>
        <v>1523.3360000000002</v>
      </c>
      <c r="L14" s="23">
        <f t="shared" si="4"/>
        <v>1523.3360000000002</v>
      </c>
      <c r="M14" s="23">
        <f t="shared" si="4"/>
        <v>1523.3360000000002</v>
      </c>
      <c r="N14" s="23">
        <f t="shared" si="4"/>
        <v>1523.3360000000002</v>
      </c>
      <c r="O14" s="23">
        <f t="shared" si="4"/>
        <v>1523.3360000000002</v>
      </c>
    </row>
    <row r="15" spans="1:15" s="4" customFormat="1" ht="17.25" customHeight="1">
      <c r="A15" s="35" t="s">
        <v>50</v>
      </c>
      <c r="B15" s="24" t="s">
        <v>4</v>
      </c>
      <c r="C15" s="11">
        <f>D15+E15+F15+G15+H15+I15+J15+K15+L15+M15+N15+O15</f>
        <v>349.99999999999994</v>
      </c>
      <c r="D15" s="23">
        <v>29</v>
      </c>
      <c r="E15" s="23">
        <v>29.2</v>
      </c>
      <c r="F15" s="23">
        <v>29.2</v>
      </c>
      <c r="G15" s="23">
        <v>29.2</v>
      </c>
      <c r="H15" s="23">
        <v>29.2</v>
      </c>
      <c r="I15" s="23">
        <v>29.2</v>
      </c>
      <c r="J15" s="23">
        <v>29.2</v>
      </c>
      <c r="K15" s="23">
        <v>29.2</v>
      </c>
      <c r="L15" s="23">
        <v>29.2</v>
      </c>
      <c r="M15" s="23">
        <v>29.2</v>
      </c>
      <c r="N15" s="23">
        <v>29.2</v>
      </c>
      <c r="O15" s="23">
        <v>29</v>
      </c>
    </row>
    <row r="16" spans="1:15" s="4" customFormat="1" ht="24" customHeight="1">
      <c r="A16" s="36"/>
      <c r="B16" s="24" t="s">
        <v>8</v>
      </c>
      <c r="C16" s="11">
        <f>D16+E16+F16+G16+H16+I16+J16+K16+L16+M16+N16+O16</f>
        <v>11634.000000000002</v>
      </c>
      <c r="D16" s="23">
        <f aca="true" t="shared" si="5" ref="D16:I16">D15*35.2</f>
        <v>1020.8000000000001</v>
      </c>
      <c r="E16" s="23">
        <f t="shared" si="5"/>
        <v>1027.8400000000001</v>
      </c>
      <c r="F16" s="23">
        <f t="shared" si="5"/>
        <v>1027.8400000000001</v>
      </c>
      <c r="G16" s="23">
        <f t="shared" si="5"/>
        <v>1027.8400000000001</v>
      </c>
      <c r="H16" s="23">
        <f t="shared" si="5"/>
        <v>1027.8400000000001</v>
      </c>
      <c r="I16" s="23">
        <f t="shared" si="5"/>
        <v>1027.8400000000001</v>
      </c>
      <c r="J16" s="23">
        <f aca="true" t="shared" si="6" ref="J16:O16">J15*31.28</f>
        <v>913.376</v>
      </c>
      <c r="K16" s="23">
        <f t="shared" si="6"/>
        <v>913.376</v>
      </c>
      <c r="L16" s="23">
        <f t="shared" si="6"/>
        <v>913.376</v>
      </c>
      <c r="M16" s="23">
        <f t="shared" si="6"/>
        <v>913.376</v>
      </c>
      <c r="N16" s="23">
        <f t="shared" si="6"/>
        <v>913.376</v>
      </c>
      <c r="O16" s="23">
        <f t="shared" si="6"/>
        <v>907.12</v>
      </c>
    </row>
    <row r="17" spans="1:15" s="4" customFormat="1" ht="23.25" customHeight="1">
      <c r="A17" s="33" t="s">
        <v>38</v>
      </c>
      <c r="B17" s="3" t="s">
        <v>4</v>
      </c>
      <c r="C17" s="11">
        <f t="shared" si="0"/>
        <v>36</v>
      </c>
      <c r="D17" s="23">
        <v>3</v>
      </c>
      <c r="E17" s="23">
        <v>3</v>
      </c>
      <c r="F17" s="23">
        <v>3</v>
      </c>
      <c r="G17" s="23">
        <v>3</v>
      </c>
      <c r="H17" s="23">
        <v>3</v>
      </c>
      <c r="I17" s="23">
        <v>3</v>
      </c>
      <c r="J17" s="23">
        <v>3</v>
      </c>
      <c r="K17" s="23">
        <v>3</v>
      </c>
      <c r="L17" s="23">
        <v>3</v>
      </c>
      <c r="M17" s="23">
        <v>3</v>
      </c>
      <c r="N17" s="23">
        <v>3</v>
      </c>
      <c r="O17" s="23">
        <v>3</v>
      </c>
    </row>
    <row r="18" spans="1:15" s="4" customFormat="1" ht="20.25" customHeight="1">
      <c r="A18" s="34"/>
      <c r="B18" s="3" t="s">
        <v>31</v>
      </c>
      <c r="C18" s="11">
        <f t="shared" si="0"/>
        <v>1196.64</v>
      </c>
      <c r="D18" s="23">
        <f aca="true" t="shared" si="7" ref="D18:I18">D17*35.2</f>
        <v>105.60000000000001</v>
      </c>
      <c r="E18" s="23">
        <f t="shared" si="7"/>
        <v>105.60000000000001</v>
      </c>
      <c r="F18" s="23">
        <f t="shared" si="7"/>
        <v>105.60000000000001</v>
      </c>
      <c r="G18" s="23">
        <f t="shared" si="7"/>
        <v>105.60000000000001</v>
      </c>
      <c r="H18" s="23">
        <f t="shared" si="7"/>
        <v>105.60000000000001</v>
      </c>
      <c r="I18" s="23">
        <f t="shared" si="7"/>
        <v>105.60000000000001</v>
      </c>
      <c r="J18" s="23">
        <f aca="true" t="shared" si="8" ref="J18:O18">J17*31.28</f>
        <v>93.84</v>
      </c>
      <c r="K18" s="23">
        <f t="shared" si="8"/>
        <v>93.84</v>
      </c>
      <c r="L18" s="23">
        <f t="shared" si="8"/>
        <v>93.84</v>
      </c>
      <c r="M18" s="23">
        <f t="shared" si="8"/>
        <v>93.84</v>
      </c>
      <c r="N18" s="23">
        <f t="shared" si="8"/>
        <v>93.84</v>
      </c>
      <c r="O18" s="23">
        <f t="shared" si="8"/>
        <v>93.84</v>
      </c>
    </row>
    <row r="19" spans="1:15" s="19" customFormat="1" ht="15.75" customHeight="1">
      <c r="A19" s="33" t="s">
        <v>18</v>
      </c>
      <c r="B19" s="3" t="s">
        <v>4</v>
      </c>
      <c r="C19" s="11">
        <f t="shared" si="0"/>
        <v>1100</v>
      </c>
      <c r="D19" s="23">
        <v>90</v>
      </c>
      <c r="E19" s="23">
        <v>100</v>
      </c>
      <c r="F19" s="23">
        <v>90</v>
      </c>
      <c r="G19" s="23">
        <v>100</v>
      </c>
      <c r="H19" s="23">
        <v>100</v>
      </c>
      <c r="I19" s="23">
        <v>80</v>
      </c>
      <c r="J19" s="23">
        <v>80</v>
      </c>
      <c r="K19" s="23">
        <v>70</v>
      </c>
      <c r="L19" s="23">
        <v>100</v>
      </c>
      <c r="M19" s="23">
        <v>100</v>
      </c>
      <c r="N19" s="23">
        <v>90</v>
      </c>
      <c r="O19" s="23">
        <v>100</v>
      </c>
    </row>
    <row r="20" spans="1:15" s="19" customFormat="1" ht="16.5" customHeight="1">
      <c r="A20" s="34"/>
      <c r="B20" s="3" t="s">
        <v>31</v>
      </c>
      <c r="C20" s="11">
        <f t="shared" si="0"/>
        <v>28803.2</v>
      </c>
      <c r="D20" s="23">
        <f aca="true" t="shared" si="9" ref="D20:I20">D19*26.17</f>
        <v>2355.3</v>
      </c>
      <c r="E20" s="23">
        <f t="shared" si="9"/>
        <v>2617</v>
      </c>
      <c r="F20" s="23">
        <f t="shared" si="9"/>
        <v>2355.3</v>
      </c>
      <c r="G20" s="23">
        <f t="shared" si="9"/>
        <v>2617</v>
      </c>
      <c r="H20" s="23">
        <f t="shared" si="9"/>
        <v>2617</v>
      </c>
      <c r="I20" s="23">
        <f t="shared" si="9"/>
        <v>2093.6000000000004</v>
      </c>
      <c r="J20" s="23">
        <f aca="true" t="shared" si="10" ref="J20:O20">J19*26.2</f>
        <v>2096</v>
      </c>
      <c r="K20" s="23">
        <f t="shared" si="10"/>
        <v>1834</v>
      </c>
      <c r="L20" s="23">
        <f t="shared" si="10"/>
        <v>2620</v>
      </c>
      <c r="M20" s="23">
        <f t="shared" si="10"/>
        <v>2620</v>
      </c>
      <c r="N20" s="23">
        <f t="shared" si="10"/>
        <v>2358</v>
      </c>
      <c r="O20" s="23">
        <f t="shared" si="10"/>
        <v>2620</v>
      </c>
    </row>
    <row r="21" spans="1:15" s="19" customFormat="1" ht="15.75" customHeight="1">
      <c r="A21" s="33" t="s">
        <v>39</v>
      </c>
      <c r="B21" s="3" t="s">
        <v>4</v>
      </c>
      <c r="C21" s="11">
        <f t="shared" si="0"/>
        <v>160</v>
      </c>
      <c r="D21" s="23">
        <v>12</v>
      </c>
      <c r="E21" s="23">
        <v>15</v>
      </c>
      <c r="F21" s="23">
        <v>14</v>
      </c>
      <c r="G21" s="23">
        <v>14</v>
      </c>
      <c r="H21" s="23">
        <v>13</v>
      </c>
      <c r="I21" s="23">
        <v>12</v>
      </c>
      <c r="J21" s="23">
        <v>12</v>
      </c>
      <c r="K21" s="23">
        <v>10</v>
      </c>
      <c r="L21" s="23">
        <v>15</v>
      </c>
      <c r="M21" s="23">
        <v>15</v>
      </c>
      <c r="N21" s="23">
        <v>13</v>
      </c>
      <c r="O21" s="23">
        <v>15</v>
      </c>
    </row>
    <row r="22" spans="1:15" s="19" customFormat="1" ht="15.75" customHeight="1">
      <c r="A22" s="34"/>
      <c r="B22" s="3" t="s">
        <v>8</v>
      </c>
      <c r="C22" s="11">
        <f t="shared" si="0"/>
        <v>3308.7999999999997</v>
      </c>
      <c r="D22" s="23">
        <f aca="true" t="shared" si="11" ref="D22:I22">D21*20.62</f>
        <v>247.44</v>
      </c>
      <c r="E22" s="23">
        <f t="shared" si="11"/>
        <v>309.3</v>
      </c>
      <c r="F22" s="23">
        <f t="shared" si="11"/>
        <v>288.68</v>
      </c>
      <c r="G22" s="23">
        <f t="shared" si="11"/>
        <v>288.68</v>
      </c>
      <c r="H22" s="23">
        <f t="shared" si="11"/>
        <v>268.06</v>
      </c>
      <c r="I22" s="23">
        <f t="shared" si="11"/>
        <v>247.44</v>
      </c>
      <c r="J22" s="23">
        <f aca="true" t="shared" si="12" ref="J22:O22">J21*20.74</f>
        <v>248.88</v>
      </c>
      <c r="K22" s="23">
        <f t="shared" si="12"/>
        <v>207.39999999999998</v>
      </c>
      <c r="L22" s="23">
        <f t="shared" si="12"/>
        <v>311.09999999999997</v>
      </c>
      <c r="M22" s="23">
        <f t="shared" si="12"/>
        <v>311.09999999999997</v>
      </c>
      <c r="N22" s="23">
        <f t="shared" si="12"/>
        <v>269.62</v>
      </c>
      <c r="O22" s="23">
        <f t="shared" si="12"/>
        <v>311.09999999999997</v>
      </c>
    </row>
    <row r="23" spans="1:15" s="19" customFormat="1" ht="15.75" customHeight="1">
      <c r="A23" s="33" t="s">
        <v>40</v>
      </c>
      <c r="B23" s="3" t="s">
        <v>4</v>
      </c>
      <c r="C23" s="11">
        <f>D23+E23+F23+G23+H23+I23+J23+K23+L23+M23+N23+O23</f>
        <v>200</v>
      </c>
      <c r="D23" s="23">
        <v>17</v>
      </c>
      <c r="E23" s="23">
        <v>17</v>
      </c>
      <c r="F23" s="23">
        <v>17</v>
      </c>
      <c r="G23" s="23">
        <v>17</v>
      </c>
      <c r="H23" s="23">
        <v>16</v>
      </c>
      <c r="I23" s="23">
        <v>16</v>
      </c>
      <c r="J23" s="23">
        <v>16</v>
      </c>
      <c r="K23" s="23">
        <v>16</v>
      </c>
      <c r="L23" s="23">
        <v>17</v>
      </c>
      <c r="M23" s="23">
        <v>17</v>
      </c>
      <c r="N23" s="23">
        <v>17</v>
      </c>
      <c r="O23" s="23">
        <v>17</v>
      </c>
    </row>
    <row r="24" spans="1:15" s="19" customFormat="1" ht="18.75" customHeight="1">
      <c r="A24" s="34"/>
      <c r="B24" s="3" t="s">
        <v>8</v>
      </c>
      <c r="C24" s="11">
        <f>D24+E24+F24+G24+H24+I24+J24+K24+L24+M24+N24+O24</f>
        <v>4136</v>
      </c>
      <c r="D24" s="23">
        <f aca="true" t="shared" si="13" ref="D24:I24">D23*20.62</f>
        <v>350.54</v>
      </c>
      <c r="E24" s="23">
        <f t="shared" si="13"/>
        <v>350.54</v>
      </c>
      <c r="F24" s="23">
        <f t="shared" si="13"/>
        <v>350.54</v>
      </c>
      <c r="G24" s="23">
        <f t="shared" si="13"/>
        <v>350.54</v>
      </c>
      <c r="H24" s="23">
        <f t="shared" si="13"/>
        <v>329.92</v>
      </c>
      <c r="I24" s="23">
        <f t="shared" si="13"/>
        <v>329.92</v>
      </c>
      <c r="J24" s="23">
        <f aca="true" t="shared" si="14" ref="J24:O24">J23*20.74</f>
        <v>331.84</v>
      </c>
      <c r="K24" s="23">
        <f t="shared" si="14"/>
        <v>331.84</v>
      </c>
      <c r="L24" s="23">
        <f t="shared" si="14"/>
        <v>352.58</v>
      </c>
      <c r="M24" s="23">
        <f t="shared" si="14"/>
        <v>352.58</v>
      </c>
      <c r="N24" s="23">
        <f t="shared" si="14"/>
        <v>352.58</v>
      </c>
      <c r="O24" s="23">
        <f t="shared" si="14"/>
        <v>352.58</v>
      </c>
    </row>
    <row r="25" spans="1:15" s="4" customFormat="1" ht="18.75" customHeight="1">
      <c r="A25" s="33" t="s">
        <v>19</v>
      </c>
      <c r="B25" s="3" t="s">
        <v>4</v>
      </c>
      <c r="C25" s="11">
        <f t="shared" si="0"/>
        <v>3400</v>
      </c>
      <c r="D25" s="23">
        <v>290</v>
      </c>
      <c r="E25" s="23">
        <v>320</v>
      </c>
      <c r="F25" s="23">
        <v>320</v>
      </c>
      <c r="G25" s="23">
        <v>320</v>
      </c>
      <c r="H25" s="23">
        <v>290</v>
      </c>
      <c r="I25" s="23">
        <v>210</v>
      </c>
      <c r="J25" s="23">
        <v>200</v>
      </c>
      <c r="K25" s="23">
        <v>200</v>
      </c>
      <c r="L25" s="23">
        <v>320</v>
      </c>
      <c r="M25" s="23">
        <v>320</v>
      </c>
      <c r="N25" s="23">
        <v>300</v>
      </c>
      <c r="O25" s="23">
        <v>310</v>
      </c>
    </row>
    <row r="26" spans="1:15" s="4" customFormat="1" ht="22.5" customHeight="1">
      <c r="A26" s="34"/>
      <c r="B26" s="3" t="s">
        <v>31</v>
      </c>
      <c r="C26" s="11">
        <f t="shared" si="0"/>
        <v>113212.00000000001</v>
      </c>
      <c r="D26" s="23">
        <f aca="true" t="shared" si="15" ref="D26:I26">D25*35.2</f>
        <v>10208</v>
      </c>
      <c r="E26" s="23">
        <f t="shared" si="15"/>
        <v>11264</v>
      </c>
      <c r="F26" s="23">
        <f t="shared" si="15"/>
        <v>11264</v>
      </c>
      <c r="G26" s="23">
        <f t="shared" si="15"/>
        <v>11264</v>
      </c>
      <c r="H26" s="23">
        <f t="shared" si="15"/>
        <v>10208</v>
      </c>
      <c r="I26" s="23">
        <f t="shared" si="15"/>
        <v>7392.000000000001</v>
      </c>
      <c r="J26" s="23">
        <f aca="true" t="shared" si="16" ref="J26:O26">J25*31.28</f>
        <v>6256</v>
      </c>
      <c r="K26" s="23">
        <f t="shared" si="16"/>
        <v>6256</v>
      </c>
      <c r="L26" s="23">
        <f t="shared" si="16"/>
        <v>10009.6</v>
      </c>
      <c r="M26" s="23">
        <f t="shared" si="16"/>
        <v>10009.6</v>
      </c>
      <c r="N26" s="23">
        <f t="shared" si="16"/>
        <v>9384</v>
      </c>
      <c r="O26" s="23">
        <f t="shared" si="16"/>
        <v>9696.800000000001</v>
      </c>
    </row>
    <row r="27" spans="1:15" s="4" customFormat="1" ht="15.75" customHeight="1">
      <c r="A27" s="33" t="s">
        <v>41</v>
      </c>
      <c r="B27" s="3" t="s">
        <v>4</v>
      </c>
      <c r="C27" s="11">
        <f t="shared" si="0"/>
        <v>800</v>
      </c>
      <c r="D27" s="23">
        <v>90</v>
      </c>
      <c r="E27" s="23">
        <v>100</v>
      </c>
      <c r="F27" s="23">
        <v>80</v>
      </c>
      <c r="G27" s="23">
        <v>50</v>
      </c>
      <c r="H27" s="23">
        <v>50</v>
      </c>
      <c r="I27" s="23">
        <v>50</v>
      </c>
      <c r="J27" s="23">
        <v>60</v>
      </c>
      <c r="K27" s="23">
        <v>30</v>
      </c>
      <c r="L27" s="23">
        <v>80</v>
      </c>
      <c r="M27" s="23">
        <v>80</v>
      </c>
      <c r="N27" s="23">
        <v>70</v>
      </c>
      <c r="O27" s="23">
        <v>60</v>
      </c>
    </row>
    <row r="28" spans="1:15" s="4" customFormat="1" ht="12.75" customHeight="1">
      <c r="A28" s="34"/>
      <c r="B28" s="3" t="s">
        <v>8</v>
      </c>
      <c r="C28" s="11">
        <f t="shared" si="0"/>
        <v>16541.600000000002</v>
      </c>
      <c r="D28" s="23">
        <f aca="true" t="shared" si="17" ref="D28:I28">D27*20.62</f>
        <v>1855.8000000000002</v>
      </c>
      <c r="E28" s="23">
        <f t="shared" si="17"/>
        <v>2062</v>
      </c>
      <c r="F28" s="23">
        <f t="shared" si="17"/>
        <v>1649.6000000000001</v>
      </c>
      <c r="G28" s="23">
        <f t="shared" si="17"/>
        <v>1031</v>
      </c>
      <c r="H28" s="23">
        <f t="shared" si="17"/>
        <v>1031</v>
      </c>
      <c r="I28" s="23">
        <f t="shared" si="17"/>
        <v>1031</v>
      </c>
      <c r="J28" s="23">
        <f aca="true" t="shared" si="18" ref="J28:O28">J27*20.74</f>
        <v>1244.3999999999999</v>
      </c>
      <c r="K28" s="23">
        <f t="shared" si="18"/>
        <v>622.1999999999999</v>
      </c>
      <c r="L28" s="23">
        <f t="shared" si="18"/>
        <v>1659.1999999999998</v>
      </c>
      <c r="M28" s="23">
        <f t="shared" si="18"/>
        <v>1659.1999999999998</v>
      </c>
      <c r="N28" s="23">
        <f t="shared" si="18"/>
        <v>1451.8</v>
      </c>
      <c r="O28" s="23">
        <f t="shared" si="18"/>
        <v>1244.3999999999999</v>
      </c>
    </row>
    <row r="29" spans="1:15" s="4" customFormat="1" ht="15" customHeight="1">
      <c r="A29" s="33" t="s">
        <v>42</v>
      </c>
      <c r="B29" s="3" t="s">
        <v>4</v>
      </c>
      <c r="C29" s="11">
        <f t="shared" si="0"/>
        <v>950.4000000000002</v>
      </c>
      <c r="D29" s="21">
        <v>79.2</v>
      </c>
      <c r="E29" s="21">
        <v>79.2</v>
      </c>
      <c r="F29" s="21">
        <v>79.2</v>
      </c>
      <c r="G29" s="21">
        <v>79.2</v>
      </c>
      <c r="H29" s="21">
        <v>79.2</v>
      </c>
      <c r="I29" s="21">
        <v>79.2</v>
      </c>
      <c r="J29" s="21">
        <v>79.2</v>
      </c>
      <c r="K29" s="21">
        <v>79.2</v>
      </c>
      <c r="L29" s="21">
        <v>79.2</v>
      </c>
      <c r="M29" s="21">
        <v>79.2</v>
      </c>
      <c r="N29" s="21">
        <v>79.2</v>
      </c>
      <c r="O29" s="21">
        <v>79.2</v>
      </c>
    </row>
    <row r="30" spans="1:15" s="4" customFormat="1" ht="15.75" customHeight="1">
      <c r="A30" s="34"/>
      <c r="B30" s="3" t="s">
        <v>31</v>
      </c>
      <c r="C30" s="11">
        <f t="shared" si="0"/>
        <v>19654.272</v>
      </c>
      <c r="D30" s="23">
        <f aca="true" t="shared" si="19" ref="D30:I30">D29*20.62</f>
        <v>1633.104</v>
      </c>
      <c r="E30" s="23">
        <f t="shared" si="19"/>
        <v>1633.104</v>
      </c>
      <c r="F30" s="23">
        <f t="shared" si="19"/>
        <v>1633.104</v>
      </c>
      <c r="G30" s="23">
        <f t="shared" si="19"/>
        <v>1633.104</v>
      </c>
      <c r="H30" s="23">
        <f t="shared" si="19"/>
        <v>1633.104</v>
      </c>
      <c r="I30" s="23">
        <f t="shared" si="19"/>
        <v>1633.104</v>
      </c>
      <c r="J30" s="23">
        <f aca="true" t="shared" si="20" ref="J30:O30">J29*20.74</f>
        <v>1642.608</v>
      </c>
      <c r="K30" s="23">
        <f t="shared" si="20"/>
        <v>1642.608</v>
      </c>
      <c r="L30" s="23">
        <f t="shared" si="20"/>
        <v>1642.608</v>
      </c>
      <c r="M30" s="23">
        <f t="shared" si="20"/>
        <v>1642.608</v>
      </c>
      <c r="N30" s="23">
        <f t="shared" si="20"/>
        <v>1642.608</v>
      </c>
      <c r="O30" s="23">
        <f t="shared" si="20"/>
        <v>1642.608</v>
      </c>
    </row>
    <row r="31" spans="1:15" s="19" customFormat="1" ht="15.75" customHeight="1">
      <c r="A31" s="33" t="s">
        <v>43</v>
      </c>
      <c r="B31" s="3" t="s">
        <v>4</v>
      </c>
      <c r="C31" s="11">
        <f t="shared" si="0"/>
        <v>200</v>
      </c>
      <c r="D31" s="23">
        <v>15</v>
      </c>
      <c r="E31" s="23">
        <v>20</v>
      </c>
      <c r="F31" s="23">
        <v>18</v>
      </c>
      <c r="G31" s="23">
        <v>20</v>
      </c>
      <c r="H31" s="23">
        <v>17</v>
      </c>
      <c r="I31" s="23">
        <v>12</v>
      </c>
      <c r="J31" s="23">
        <v>10</v>
      </c>
      <c r="K31" s="23">
        <v>10</v>
      </c>
      <c r="L31" s="23">
        <v>20</v>
      </c>
      <c r="M31" s="23">
        <v>20</v>
      </c>
      <c r="N31" s="23">
        <v>18</v>
      </c>
      <c r="O31" s="23">
        <v>20</v>
      </c>
    </row>
    <row r="32" spans="1:15" s="19" customFormat="1" ht="15.75" customHeight="1">
      <c r="A32" s="34"/>
      <c r="B32" s="3" t="s">
        <v>31</v>
      </c>
      <c r="C32" s="11">
        <f t="shared" si="0"/>
        <v>5236.9400000000005</v>
      </c>
      <c r="D32" s="23">
        <f aca="true" t="shared" si="21" ref="D32:I32">D31*26.17</f>
        <v>392.55</v>
      </c>
      <c r="E32" s="23">
        <f t="shared" si="21"/>
        <v>523.4000000000001</v>
      </c>
      <c r="F32" s="23">
        <f t="shared" si="21"/>
        <v>471.06000000000006</v>
      </c>
      <c r="G32" s="23">
        <f t="shared" si="21"/>
        <v>523.4000000000001</v>
      </c>
      <c r="H32" s="23">
        <f t="shared" si="21"/>
        <v>444.89000000000004</v>
      </c>
      <c r="I32" s="23">
        <f t="shared" si="21"/>
        <v>314.04</v>
      </c>
      <c r="J32" s="23">
        <f aca="true" t="shared" si="22" ref="J32:O32">J31*26.2</f>
        <v>262</v>
      </c>
      <c r="K32" s="23">
        <f t="shared" si="22"/>
        <v>262</v>
      </c>
      <c r="L32" s="23">
        <f t="shared" si="22"/>
        <v>524</v>
      </c>
      <c r="M32" s="23">
        <f t="shared" si="22"/>
        <v>524</v>
      </c>
      <c r="N32" s="23">
        <f t="shared" si="22"/>
        <v>471.59999999999997</v>
      </c>
      <c r="O32" s="23">
        <f t="shared" si="22"/>
        <v>524</v>
      </c>
    </row>
    <row r="33" spans="1:15" s="4" customFormat="1" ht="15.75" customHeight="1">
      <c r="A33" s="33" t="s">
        <v>44</v>
      </c>
      <c r="B33" s="3" t="s">
        <v>4</v>
      </c>
      <c r="C33" s="11">
        <f t="shared" si="0"/>
        <v>600</v>
      </c>
      <c r="D33" s="23">
        <v>48</v>
      </c>
      <c r="E33" s="23">
        <v>60</v>
      </c>
      <c r="F33" s="23">
        <v>54</v>
      </c>
      <c r="G33" s="23">
        <v>60</v>
      </c>
      <c r="H33" s="23">
        <v>48</v>
      </c>
      <c r="I33" s="23">
        <v>40</v>
      </c>
      <c r="J33" s="23">
        <v>30</v>
      </c>
      <c r="K33" s="23">
        <v>26</v>
      </c>
      <c r="L33" s="23">
        <v>60</v>
      </c>
      <c r="M33" s="23">
        <v>60</v>
      </c>
      <c r="N33" s="23">
        <v>54</v>
      </c>
      <c r="O33" s="23">
        <v>60</v>
      </c>
    </row>
    <row r="34" spans="1:15" s="4" customFormat="1" ht="24.75" customHeight="1">
      <c r="A34" s="34"/>
      <c r="B34" s="3" t="s">
        <v>31</v>
      </c>
      <c r="C34" s="11">
        <f t="shared" si="0"/>
        <v>14866.100000000002</v>
      </c>
      <c r="D34" s="23">
        <f aca="true" t="shared" si="23" ref="D34:I34">D33*24.54</f>
        <v>1177.92</v>
      </c>
      <c r="E34" s="23">
        <f t="shared" si="23"/>
        <v>1472.3999999999999</v>
      </c>
      <c r="F34" s="23">
        <f t="shared" si="23"/>
        <v>1325.1599999999999</v>
      </c>
      <c r="G34" s="23">
        <f t="shared" si="23"/>
        <v>1472.3999999999999</v>
      </c>
      <c r="H34" s="23">
        <f t="shared" si="23"/>
        <v>1177.92</v>
      </c>
      <c r="I34" s="23">
        <f t="shared" si="23"/>
        <v>981.5999999999999</v>
      </c>
      <c r="J34" s="23">
        <f aca="true" t="shared" si="24" ref="J34:O34">J33*25.03</f>
        <v>750.9000000000001</v>
      </c>
      <c r="K34" s="23">
        <f t="shared" si="24"/>
        <v>650.78</v>
      </c>
      <c r="L34" s="23">
        <f t="shared" si="24"/>
        <v>1501.8000000000002</v>
      </c>
      <c r="M34" s="23">
        <f t="shared" si="24"/>
        <v>1501.8000000000002</v>
      </c>
      <c r="N34" s="23">
        <f t="shared" si="24"/>
        <v>1351.6200000000001</v>
      </c>
      <c r="O34" s="23">
        <f t="shared" si="24"/>
        <v>1501.8000000000002</v>
      </c>
    </row>
    <row r="35" spans="1:15" s="4" customFormat="1" ht="19.5" customHeight="1">
      <c r="A35" s="33" t="s">
        <v>33</v>
      </c>
      <c r="B35" s="3" t="s">
        <v>4</v>
      </c>
      <c r="C35" s="11">
        <f t="shared" si="0"/>
        <v>756</v>
      </c>
      <c r="D35" s="23">
        <v>60</v>
      </c>
      <c r="E35" s="23">
        <v>80</v>
      </c>
      <c r="F35" s="23">
        <v>60</v>
      </c>
      <c r="G35" s="23">
        <v>75</v>
      </c>
      <c r="H35" s="23">
        <v>56</v>
      </c>
      <c r="I35" s="23">
        <v>50</v>
      </c>
      <c r="J35" s="23">
        <v>40</v>
      </c>
      <c r="K35" s="23">
        <v>35</v>
      </c>
      <c r="L35" s="23">
        <v>80</v>
      </c>
      <c r="M35" s="23">
        <v>80</v>
      </c>
      <c r="N35" s="23">
        <v>60</v>
      </c>
      <c r="O35" s="23">
        <v>80</v>
      </c>
    </row>
    <row r="36" spans="1:15" s="4" customFormat="1" ht="24.75" customHeight="1">
      <c r="A36" s="34"/>
      <c r="B36" s="3" t="s">
        <v>8</v>
      </c>
      <c r="C36" s="11">
        <f t="shared" si="0"/>
        <v>18735.989999999998</v>
      </c>
      <c r="D36" s="23">
        <f aca="true" t="shared" si="25" ref="D36:I36">D35*24.54</f>
        <v>1472.3999999999999</v>
      </c>
      <c r="E36" s="23">
        <f t="shared" si="25"/>
        <v>1963.1999999999998</v>
      </c>
      <c r="F36" s="23">
        <f t="shared" si="25"/>
        <v>1472.3999999999999</v>
      </c>
      <c r="G36" s="23">
        <f t="shared" si="25"/>
        <v>1840.5</v>
      </c>
      <c r="H36" s="23">
        <f t="shared" si="25"/>
        <v>1374.24</v>
      </c>
      <c r="I36" s="23">
        <f t="shared" si="25"/>
        <v>1227</v>
      </c>
      <c r="J36" s="23">
        <f aca="true" t="shared" si="26" ref="J36:O36">J35*25.03</f>
        <v>1001.2</v>
      </c>
      <c r="K36" s="23">
        <f t="shared" si="26"/>
        <v>876.0500000000001</v>
      </c>
      <c r="L36" s="23">
        <f t="shared" si="26"/>
        <v>2002.4</v>
      </c>
      <c r="M36" s="23">
        <f t="shared" si="26"/>
        <v>2002.4</v>
      </c>
      <c r="N36" s="23">
        <f t="shared" si="26"/>
        <v>1501.8000000000002</v>
      </c>
      <c r="O36" s="23">
        <f t="shared" si="26"/>
        <v>2002.4</v>
      </c>
    </row>
    <row r="37" spans="1:15" s="6" customFormat="1" ht="12.75">
      <c r="A37" s="39" t="s">
        <v>5</v>
      </c>
      <c r="B37" s="7" t="s">
        <v>4</v>
      </c>
      <c r="C37" s="11">
        <f>C19+C21+C23+C25+C27+C29+C31+C33+C35</f>
        <v>8166.400000000001</v>
      </c>
      <c r="D37" s="11">
        <f aca="true" t="shared" si="27" ref="D37:O37">D19+D21+D23+D25+D27+D29+D31+D33+D35</f>
        <v>701.2</v>
      </c>
      <c r="E37" s="11">
        <f t="shared" si="27"/>
        <v>791.2</v>
      </c>
      <c r="F37" s="11">
        <f t="shared" si="27"/>
        <v>732.2</v>
      </c>
      <c r="G37" s="11">
        <f t="shared" si="27"/>
        <v>735.2</v>
      </c>
      <c r="H37" s="11">
        <f t="shared" si="27"/>
        <v>669.2</v>
      </c>
      <c r="I37" s="11">
        <f t="shared" si="27"/>
        <v>549.2</v>
      </c>
      <c r="J37" s="11">
        <f t="shared" si="27"/>
        <v>527.2</v>
      </c>
      <c r="K37" s="11">
        <f t="shared" si="27"/>
        <v>476.2</v>
      </c>
      <c r="L37" s="11">
        <f t="shared" si="27"/>
        <v>771.2</v>
      </c>
      <c r="M37" s="11">
        <f t="shared" si="27"/>
        <v>771.2</v>
      </c>
      <c r="N37" s="11">
        <f t="shared" si="27"/>
        <v>701.2</v>
      </c>
      <c r="O37" s="11">
        <f t="shared" si="27"/>
        <v>741.2</v>
      </c>
    </row>
    <row r="38" spans="1:15" s="6" customFormat="1" ht="12.75">
      <c r="A38" s="40"/>
      <c r="B38" s="7" t="s">
        <v>31</v>
      </c>
      <c r="C38" s="11">
        <f>C20+C22+C24+C26+C28+C30+C32+C34+C36</f>
        <v>224494.902</v>
      </c>
      <c r="D38" s="11">
        <f aca="true" t="shared" si="28" ref="D38:O38">D20+D22+D24+D26+D28+D30+D32+D34+D36</f>
        <v>19693.054000000004</v>
      </c>
      <c r="E38" s="11">
        <f t="shared" si="28"/>
        <v>22194.944000000003</v>
      </c>
      <c r="F38" s="11">
        <f t="shared" si="28"/>
        <v>20809.844000000005</v>
      </c>
      <c r="G38" s="11">
        <f t="shared" si="28"/>
        <v>21020.624000000003</v>
      </c>
      <c r="H38" s="11">
        <f t="shared" si="28"/>
        <v>19084.134000000002</v>
      </c>
      <c r="I38" s="11">
        <f t="shared" si="28"/>
        <v>15249.704000000002</v>
      </c>
      <c r="J38" s="11">
        <f t="shared" si="28"/>
        <v>13833.828000000001</v>
      </c>
      <c r="K38" s="11">
        <f t="shared" si="28"/>
        <v>12682.878</v>
      </c>
      <c r="L38" s="11">
        <f t="shared" si="28"/>
        <v>20623.288</v>
      </c>
      <c r="M38" s="11">
        <f t="shared" si="28"/>
        <v>20623.288</v>
      </c>
      <c r="N38" s="11">
        <f t="shared" si="28"/>
        <v>18783.628</v>
      </c>
      <c r="O38" s="11">
        <f t="shared" si="28"/>
        <v>19895.688000000002</v>
      </c>
    </row>
    <row r="39" spans="1:15" s="4" customFormat="1" ht="12.75">
      <c r="A39" s="33" t="s">
        <v>21</v>
      </c>
      <c r="B39" s="3" t="s">
        <v>4</v>
      </c>
      <c r="C39" s="11">
        <f t="shared" si="0"/>
        <v>1450</v>
      </c>
      <c r="D39" s="23">
        <v>120</v>
      </c>
      <c r="E39" s="23">
        <v>120</v>
      </c>
      <c r="F39" s="23">
        <v>120</v>
      </c>
      <c r="G39" s="23">
        <v>120</v>
      </c>
      <c r="H39" s="23">
        <v>120</v>
      </c>
      <c r="I39" s="23">
        <v>120</v>
      </c>
      <c r="J39" s="23">
        <v>120</v>
      </c>
      <c r="K39" s="23">
        <v>120</v>
      </c>
      <c r="L39" s="23">
        <v>125</v>
      </c>
      <c r="M39" s="23">
        <v>120</v>
      </c>
      <c r="N39" s="23">
        <v>125</v>
      </c>
      <c r="O39" s="23">
        <v>120</v>
      </c>
    </row>
    <row r="40" spans="1:15" s="4" customFormat="1" ht="12.75">
      <c r="A40" s="34"/>
      <c r="B40" s="3" t="s">
        <v>8</v>
      </c>
      <c r="C40" s="11">
        <f t="shared" si="0"/>
        <v>48178.399999999994</v>
      </c>
      <c r="D40" s="23">
        <f aca="true" t="shared" si="29" ref="D40:I40">D39*35.2</f>
        <v>4224</v>
      </c>
      <c r="E40" s="23">
        <f t="shared" si="29"/>
        <v>4224</v>
      </c>
      <c r="F40" s="23">
        <f t="shared" si="29"/>
        <v>4224</v>
      </c>
      <c r="G40" s="23">
        <f t="shared" si="29"/>
        <v>4224</v>
      </c>
      <c r="H40" s="23">
        <f t="shared" si="29"/>
        <v>4224</v>
      </c>
      <c r="I40" s="23">
        <f t="shared" si="29"/>
        <v>4224</v>
      </c>
      <c r="J40" s="23">
        <f aca="true" t="shared" si="30" ref="J40:O40">J39*31.28</f>
        <v>3753.6000000000004</v>
      </c>
      <c r="K40" s="23">
        <f t="shared" si="30"/>
        <v>3753.6000000000004</v>
      </c>
      <c r="L40" s="23">
        <f t="shared" si="30"/>
        <v>3910</v>
      </c>
      <c r="M40" s="23">
        <f t="shared" si="30"/>
        <v>3753.6000000000004</v>
      </c>
      <c r="N40" s="23">
        <f t="shared" si="30"/>
        <v>3910</v>
      </c>
      <c r="O40" s="23">
        <f t="shared" si="30"/>
        <v>3753.6000000000004</v>
      </c>
    </row>
    <row r="41" spans="1:15" s="19" customFormat="1" ht="12.75">
      <c r="A41" s="46" t="s">
        <v>22</v>
      </c>
      <c r="B41" s="3" t="s">
        <v>4</v>
      </c>
      <c r="C41" s="11">
        <f t="shared" si="0"/>
        <v>1550</v>
      </c>
      <c r="D41" s="23">
        <v>120</v>
      </c>
      <c r="E41" s="23">
        <v>150</v>
      </c>
      <c r="F41" s="23">
        <v>140</v>
      </c>
      <c r="G41" s="23">
        <v>160</v>
      </c>
      <c r="H41" s="23">
        <v>150</v>
      </c>
      <c r="I41" s="23">
        <v>100</v>
      </c>
      <c r="J41" s="23">
        <v>100</v>
      </c>
      <c r="K41" s="23">
        <v>110</v>
      </c>
      <c r="L41" s="23">
        <v>130</v>
      </c>
      <c r="M41" s="23">
        <v>140</v>
      </c>
      <c r="N41" s="23">
        <v>130</v>
      </c>
      <c r="O41" s="23">
        <v>120</v>
      </c>
    </row>
    <row r="42" spans="1:15" s="19" customFormat="1" ht="12.75">
      <c r="A42" s="47"/>
      <c r="B42" s="3" t="s">
        <v>8</v>
      </c>
      <c r="C42" s="11">
        <f t="shared" si="0"/>
        <v>38394.7</v>
      </c>
      <c r="D42" s="23">
        <f aca="true" t="shared" si="31" ref="D42:I42">D41*24.54</f>
        <v>2944.7999999999997</v>
      </c>
      <c r="E42" s="23">
        <f t="shared" si="31"/>
        <v>3681</v>
      </c>
      <c r="F42" s="23">
        <f t="shared" si="31"/>
        <v>3435.6</v>
      </c>
      <c r="G42" s="23">
        <f t="shared" si="31"/>
        <v>3926.3999999999996</v>
      </c>
      <c r="H42" s="23">
        <f t="shared" si="31"/>
        <v>3681</v>
      </c>
      <c r="I42" s="23">
        <f t="shared" si="31"/>
        <v>2454</v>
      </c>
      <c r="J42" s="23">
        <f aca="true" t="shared" si="32" ref="J42:O42">J41*25.03</f>
        <v>2503</v>
      </c>
      <c r="K42" s="23">
        <f t="shared" si="32"/>
        <v>2753.3</v>
      </c>
      <c r="L42" s="23">
        <f t="shared" si="32"/>
        <v>3253.9</v>
      </c>
      <c r="M42" s="23">
        <f t="shared" si="32"/>
        <v>3504.2000000000003</v>
      </c>
      <c r="N42" s="23">
        <f t="shared" si="32"/>
        <v>3253.9</v>
      </c>
      <c r="O42" s="23">
        <f t="shared" si="32"/>
        <v>3003.6000000000004</v>
      </c>
    </row>
    <row r="43" spans="1:15" s="19" customFormat="1" ht="15.75" customHeight="1">
      <c r="A43" s="46" t="s">
        <v>23</v>
      </c>
      <c r="B43" s="3" t="s">
        <v>4</v>
      </c>
      <c r="C43" s="11">
        <f t="shared" si="0"/>
        <v>1700</v>
      </c>
      <c r="D43" s="23">
        <v>130</v>
      </c>
      <c r="E43" s="23">
        <v>140</v>
      </c>
      <c r="F43" s="23">
        <v>150</v>
      </c>
      <c r="G43" s="23">
        <v>160</v>
      </c>
      <c r="H43" s="23">
        <v>130</v>
      </c>
      <c r="I43" s="23">
        <v>120</v>
      </c>
      <c r="J43" s="23">
        <v>120</v>
      </c>
      <c r="K43" s="23">
        <v>115</v>
      </c>
      <c r="L43" s="23">
        <v>160</v>
      </c>
      <c r="M43" s="23">
        <v>165</v>
      </c>
      <c r="N43" s="23">
        <v>150</v>
      </c>
      <c r="O43" s="23">
        <v>160</v>
      </c>
    </row>
    <row r="44" spans="1:15" s="19" customFormat="1" ht="15.75" customHeight="1">
      <c r="A44" s="47"/>
      <c r="B44" s="3" t="s">
        <v>8</v>
      </c>
      <c r="C44" s="11">
        <f t="shared" si="0"/>
        <v>42144.299999999996</v>
      </c>
      <c r="D44" s="23">
        <f aca="true" t="shared" si="33" ref="D44:I44">D43*24.54</f>
        <v>3190.2</v>
      </c>
      <c r="E44" s="23">
        <f t="shared" si="33"/>
        <v>3435.6</v>
      </c>
      <c r="F44" s="23">
        <f t="shared" si="33"/>
        <v>3681</v>
      </c>
      <c r="G44" s="23">
        <f t="shared" si="33"/>
        <v>3926.3999999999996</v>
      </c>
      <c r="H44" s="23">
        <f t="shared" si="33"/>
        <v>3190.2</v>
      </c>
      <c r="I44" s="23">
        <f t="shared" si="33"/>
        <v>2944.7999999999997</v>
      </c>
      <c r="J44" s="23">
        <f aca="true" t="shared" si="34" ref="J44:O44">J43*25.03</f>
        <v>3003.6000000000004</v>
      </c>
      <c r="K44" s="23">
        <f t="shared" si="34"/>
        <v>2878.4500000000003</v>
      </c>
      <c r="L44" s="23">
        <f t="shared" si="34"/>
        <v>4004.8</v>
      </c>
      <c r="M44" s="23">
        <f t="shared" si="34"/>
        <v>4129.95</v>
      </c>
      <c r="N44" s="23">
        <f t="shared" si="34"/>
        <v>3754.5</v>
      </c>
      <c r="O44" s="23">
        <f t="shared" si="34"/>
        <v>4004.8</v>
      </c>
    </row>
    <row r="45" spans="1:15" s="4" customFormat="1" ht="12.75">
      <c r="A45" s="48" t="s">
        <v>24</v>
      </c>
      <c r="B45" s="20" t="s">
        <v>4</v>
      </c>
      <c r="C45" s="11">
        <f t="shared" si="0"/>
        <v>252</v>
      </c>
      <c r="D45" s="23">
        <v>15</v>
      </c>
      <c r="E45" s="23">
        <v>20</v>
      </c>
      <c r="F45" s="23">
        <v>20</v>
      </c>
      <c r="G45" s="23">
        <v>25</v>
      </c>
      <c r="H45" s="23">
        <v>29</v>
      </c>
      <c r="I45" s="23">
        <v>20</v>
      </c>
      <c r="J45" s="23">
        <v>20</v>
      </c>
      <c r="K45" s="23">
        <v>15</v>
      </c>
      <c r="L45" s="23">
        <v>25</v>
      </c>
      <c r="M45" s="23">
        <v>23</v>
      </c>
      <c r="N45" s="23">
        <v>20</v>
      </c>
      <c r="O45" s="23">
        <v>20</v>
      </c>
    </row>
    <row r="46" spans="1:15" s="4" customFormat="1" ht="12.75">
      <c r="A46" s="48"/>
      <c r="B46" s="20" t="s">
        <v>8</v>
      </c>
      <c r="C46" s="11">
        <f t="shared" si="0"/>
        <v>5211</v>
      </c>
      <c r="D46" s="23">
        <f aca="true" t="shared" si="35" ref="D46:I46">D45*20.62</f>
        <v>309.3</v>
      </c>
      <c r="E46" s="23">
        <f t="shared" si="35"/>
        <v>412.40000000000003</v>
      </c>
      <c r="F46" s="23">
        <f t="shared" si="35"/>
        <v>412.40000000000003</v>
      </c>
      <c r="G46" s="23">
        <f t="shared" si="35"/>
        <v>515.5</v>
      </c>
      <c r="H46" s="23">
        <f t="shared" si="35"/>
        <v>597.98</v>
      </c>
      <c r="I46" s="23">
        <f t="shared" si="35"/>
        <v>412.40000000000003</v>
      </c>
      <c r="J46" s="23">
        <f aca="true" t="shared" si="36" ref="J46:O46">J45*20.74</f>
        <v>414.79999999999995</v>
      </c>
      <c r="K46" s="23">
        <f t="shared" si="36"/>
        <v>311.09999999999997</v>
      </c>
      <c r="L46" s="23">
        <f t="shared" si="36"/>
        <v>518.5</v>
      </c>
      <c r="M46" s="23">
        <f t="shared" si="36"/>
        <v>477.02</v>
      </c>
      <c r="N46" s="23">
        <f t="shared" si="36"/>
        <v>414.79999999999995</v>
      </c>
      <c r="O46" s="23">
        <f t="shared" si="36"/>
        <v>414.79999999999995</v>
      </c>
    </row>
    <row r="47" spans="1:15" s="4" customFormat="1" ht="15.75" customHeight="1">
      <c r="A47" s="33" t="s">
        <v>25</v>
      </c>
      <c r="B47" s="3" t="s">
        <v>4</v>
      </c>
      <c r="C47" s="11">
        <f t="shared" si="0"/>
        <v>1150</v>
      </c>
      <c r="D47" s="23">
        <v>90</v>
      </c>
      <c r="E47" s="23">
        <v>95</v>
      </c>
      <c r="F47" s="23">
        <v>100</v>
      </c>
      <c r="G47" s="23">
        <v>100</v>
      </c>
      <c r="H47" s="23">
        <v>100</v>
      </c>
      <c r="I47" s="23">
        <v>90</v>
      </c>
      <c r="J47" s="23">
        <v>85</v>
      </c>
      <c r="K47" s="23">
        <v>90</v>
      </c>
      <c r="L47" s="23">
        <v>100</v>
      </c>
      <c r="M47" s="23">
        <v>100</v>
      </c>
      <c r="N47" s="23">
        <v>100</v>
      </c>
      <c r="O47" s="23">
        <v>100</v>
      </c>
    </row>
    <row r="48" spans="1:15" s="4" customFormat="1" ht="15.75" customHeight="1">
      <c r="A48" s="49"/>
      <c r="B48" s="3" t="s">
        <v>31</v>
      </c>
      <c r="C48" s="11">
        <f t="shared" si="0"/>
        <v>38226</v>
      </c>
      <c r="D48" s="23">
        <f aca="true" t="shared" si="37" ref="D48:I48">D47*35.2</f>
        <v>3168.0000000000005</v>
      </c>
      <c r="E48" s="23">
        <f t="shared" si="37"/>
        <v>3344.0000000000005</v>
      </c>
      <c r="F48" s="23">
        <f t="shared" si="37"/>
        <v>3520.0000000000005</v>
      </c>
      <c r="G48" s="23">
        <f t="shared" si="37"/>
        <v>3520.0000000000005</v>
      </c>
      <c r="H48" s="23">
        <f t="shared" si="37"/>
        <v>3520.0000000000005</v>
      </c>
      <c r="I48" s="23">
        <f t="shared" si="37"/>
        <v>3168.0000000000005</v>
      </c>
      <c r="J48" s="23">
        <f aca="true" t="shared" si="38" ref="J48:O48">J47*31.28</f>
        <v>2658.8</v>
      </c>
      <c r="K48" s="23">
        <f t="shared" si="38"/>
        <v>2815.2000000000003</v>
      </c>
      <c r="L48" s="23">
        <f t="shared" si="38"/>
        <v>3128</v>
      </c>
      <c r="M48" s="23">
        <f t="shared" si="38"/>
        <v>3128</v>
      </c>
      <c r="N48" s="23">
        <f t="shared" si="38"/>
        <v>3128</v>
      </c>
      <c r="O48" s="23">
        <f t="shared" si="38"/>
        <v>3128</v>
      </c>
    </row>
    <row r="49" spans="1:15" s="4" customFormat="1" ht="19.5" customHeight="1">
      <c r="A49" s="44" t="s">
        <v>26</v>
      </c>
      <c r="B49" s="20" t="s">
        <v>4</v>
      </c>
      <c r="C49" s="11">
        <f t="shared" si="0"/>
        <v>1350</v>
      </c>
      <c r="D49" s="23">
        <v>100</v>
      </c>
      <c r="E49" s="23">
        <v>115</v>
      </c>
      <c r="F49" s="23">
        <v>115</v>
      </c>
      <c r="G49" s="23">
        <v>115</v>
      </c>
      <c r="H49" s="23">
        <v>115</v>
      </c>
      <c r="I49" s="23">
        <v>115</v>
      </c>
      <c r="J49" s="23">
        <v>110</v>
      </c>
      <c r="K49" s="23">
        <v>105</v>
      </c>
      <c r="L49" s="23">
        <v>120</v>
      </c>
      <c r="M49" s="23">
        <v>115</v>
      </c>
      <c r="N49" s="23">
        <v>115</v>
      </c>
      <c r="O49" s="23">
        <v>110</v>
      </c>
    </row>
    <row r="50" spans="1:15" s="4" customFormat="1" ht="16.5" customHeight="1">
      <c r="A50" s="45"/>
      <c r="B50" s="20" t="s">
        <v>8</v>
      </c>
      <c r="C50" s="11">
        <f t="shared" si="0"/>
        <v>44874</v>
      </c>
      <c r="D50" s="23">
        <f aca="true" t="shared" si="39" ref="D50:I50">D49*35.2</f>
        <v>3520.0000000000005</v>
      </c>
      <c r="E50" s="23">
        <f t="shared" si="39"/>
        <v>4048.0000000000005</v>
      </c>
      <c r="F50" s="23">
        <f t="shared" si="39"/>
        <v>4048.0000000000005</v>
      </c>
      <c r="G50" s="23">
        <f t="shared" si="39"/>
        <v>4048.0000000000005</v>
      </c>
      <c r="H50" s="23">
        <f t="shared" si="39"/>
        <v>4048.0000000000005</v>
      </c>
      <c r="I50" s="23">
        <f t="shared" si="39"/>
        <v>4048.0000000000005</v>
      </c>
      <c r="J50" s="23">
        <f aca="true" t="shared" si="40" ref="J50:O50">J49*31.28</f>
        <v>3440.8</v>
      </c>
      <c r="K50" s="23">
        <f t="shared" si="40"/>
        <v>3284.4</v>
      </c>
      <c r="L50" s="23">
        <f t="shared" si="40"/>
        <v>3753.6000000000004</v>
      </c>
      <c r="M50" s="23">
        <f t="shared" si="40"/>
        <v>3597.2000000000003</v>
      </c>
      <c r="N50" s="23">
        <f t="shared" si="40"/>
        <v>3597.2000000000003</v>
      </c>
      <c r="O50" s="23">
        <f t="shared" si="40"/>
        <v>3440.8</v>
      </c>
    </row>
    <row r="51" spans="1:15" s="4" customFormat="1" ht="18" customHeight="1">
      <c r="A51" s="44" t="s">
        <v>34</v>
      </c>
      <c r="B51" s="3" t="s">
        <v>4</v>
      </c>
      <c r="C51" s="11">
        <f t="shared" si="0"/>
        <v>800.0000000000002</v>
      </c>
      <c r="D51" s="23">
        <v>67.2</v>
      </c>
      <c r="E51" s="23">
        <v>67.2</v>
      </c>
      <c r="F51" s="23">
        <v>67.2</v>
      </c>
      <c r="G51" s="23">
        <v>67.2</v>
      </c>
      <c r="H51" s="23">
        <v>67.2</v>
      </c>
      <c r="I51" s="23">
        <v>65.6</v>
      </c>
      <c r="J51" s="23">
        <v>65.6</v>
      </c>
      <c r="K51" s="23">
        <v>65.6</v>
      </c>
      <c r="L51" s="23">
        <v>65.6</v>
      </c>
      <c r="M51" s="23">
        <v>67.2</v>
      </c>
      <c r="N51" s="23">
        <v>67.2</v>
      </c>
      <c r="O51" s="23">
        <v>67.2</v>
      </c>
    </row>
    <row r="52" spans="1:15" s="4" customFormat="1" ht="18.75" customHeight="1">
      <c r="A52" s="45"/>
      <c r="B52" s="3" t="s">
        <v>31</v>
      </c>
      <c r="C52" s="11">
        <f>D52+E52+F52+G52+H52+I52+J52+K52+L52+M52+N52+O52</f>
        <v>26598.272000000004</v>
      </c>
      <c r="D52" s="23">
        <f aca="true" t="shared" si="41" ref="D52:I52">D51*35.2</f>
        <v>2365.4400000000005</v>
      </c>
      <c r="E52" s="23">
        <f t="shared" si="41"/>
        <v>2365.4400000000005</v>
      </c>
      <c r="F52" s="23">
        <f t="shared" si="41"/>
        <v>2365.4400000000005</v>
      </c>
      <c r="G52" s="23">
        <f t="shared" si="41"/>
        <v>2365.4400000000005</v>
      </c>
      <c r="H52" s="23">
        <f t="shared" si="41"/>
        <v>2365.4400000000005</v>
      </c>
      <c r="I52" s="23">
        <f t="shared" si="41"/>
        <v>2309.12</v>
      </c>
      <c r="J52" s="23">
        <f aca="true" t="shared" si="42" ref="J52:O52">J51*31.28</f>
        <v>2051.968</v>
      </c>
      <c r="K52" s="23">
        <f t="shared" si="42"/>
        <v>2051.968</v>
      </c>
      <c r="L52" s="23">
        <f t="shared" si="42"/>
        <v>2051.968</v>
      </c>
      <c r="M52" s="23">
        <f t="shared" si="42"/>
        <v>2102.016</v>
      </c>
      <c r="N52" s="23">
        <f t="shared" si="42"/>
        <v>2102.016</v>
      </c>
      <c r="O52" s="23">
        <f t="shared" si="42"/>
        <v>2102.016</v>
      </c>
    </row>
    <row r="53" spans="1:15" s="4" customFormat="1" ht="18" customHeight="1">
      <c r="A53" s="44" t="s">
        <v>35</v>
      </c>
      <c r="B53" s="3" t="s">
        <v>4</v>
      </c>
      <c r="C53" s="11">
        <f>D53+E53+F53+G53+H53+I53+J53+K53+L53+M53+N53+O53</f>
        <v>480</v>
      </c>
      <c r="D53" s="23">
        <v>40</v>
      </c>
      <c r="E53" s="23">
        <v>40</v>
      </c>
      <c r="F53" s="23">
        <v>40</v>
      </c>
      <c r="G53" s="23">
        <v>40</v>
      </c>
      <c r="H53" s="23">
        <v>40</v>
      </c>
      <c r="I53" s="23">
        <v>40</v>
      </c>
      <c r="J53" s="23">
        <v>40</v>
      </c>
      <c r="K53" s="23">
        <v>40</v>
      </c>
      <c r="L53" s="23">
        <v>40</v>
      </c>
      <c r="M53" s="23">
        <v>40</v>
      </c>
      <c r="N53" s="23">
        <v>40</v>
      </c>
      <c r="O53" s="23">
        <v>40</v>
      </c>
    </row>
    <row r="54" spans="1:15" s="4" customFormat="1" ht="18.75" customHeight="1">
      <c r="A54" s="45"/>
      <c r="B54" s="3" t="s">
        <v>31</v>
      </c>
      <c r="C54" s="11">
        <f>D54+E54+F54+G54+H54+I54+J54+K54+L54+M54+N54+O54</f>
        <v>9926.400000000001</v>
      </c>
      <c r="D54" s="23">
        <f aca="true" t="shared" si="43" ref="D54:I54">D53*20.62</f>
        <v>824.8000000000001</v>
      </c>
      <c r="E54" s="23">
        <f t="shared" si="43"/>
        <v>824.8000000000001</v>
      </c>
      <c r="F54" s="23">
        <f t="shared" si="43"/>
        <v>824.8000000000001</v>
      </c>
      <c r="G54" s="23">
        <f t="shared" si="43"/>
        <v>824.8000000000001</v>
      </c>
      <c r="H54" s="23">
        <f t="shared" si="43"/>
        <v>824.8000000000001</v>
      </c>
      <c r="I54" s="23">
        <f t="shared" si="43"/>
        <v>824.8000000000001</v>
      </c>
      <c r="J54" s="23">
        <f aca="true" t="shared" si="44" ref="J54:O54">J53*20.74</f>
        <v>829.5999999999999</v>
      </c>
      <c r="K54" s="23">
        <f t="shared" si="44"/>
        <v>829.5999999999999</v>
      </c>
      <c r="L54" s="23">
        <f t="shared" si="44"/>
        <v>829.5999999999999</v>
      </c>
      <c r="M54" s="23">
        <f t="shared" si="44"/>
        <v>829.5999999999999</v>
      </c>
      <c r="N54" s="23">
        <f t="shared" si="44"/>
        <v>829.5999999999999</v>
      </c>
      <c r="O54" s="23">
        <f t="shared" si="44"/>
        <v>829.5999999999999</v>
      </c>
    </row>
    <row r="55" spans="1:15" s="19" customFormat="1" ht="18" customHeight="1">
      <c r="A55" s="44" t="s">
        <v>36</v>
      </c>
      <c r="B55" s="3" t="s">
        <v>4</v>
      </c>
      <c r="C55" s="11">
        <f t="shared" si="0"/>
        <v>670</v>
      </c>
      <c r="D55" s="23">
        <v>52</v>
      </c>
      <c r="E55" s="23">
        <v>63</v>
      </c>
      <c r="F55" s="23">
        <v>67</v>
      </c>
      <c r="G55" s="23">
        <v>72</v>
      </c>
      <c r="H55" s="23">
        <v>58</v>
      </c>
      <c r="I55" s="23">
        <v>46</v>
      </c>
      <c r="J55" s="23">
        <v>40</v>
      </c>
      <c r="K55" s="23">
        <v>35</v>
      </c>
      <c r="L55" s="23">
        <v>73</v>
      </c>
      <c r="M55" s="23">
        <v>68</v>
      </c>
      <c r="N55" s="23">
        <v>52</v>
      </c>
      <c r="O55" s="23">
        <v>44</v>
      </c>
    </row>
    <row r="56" spans="1:15" s="19" customFormat="1" ht="22.5" customHeight="1">
      <c r="A56" s="51"/>
      <c r="B56" s="3" t="s">
        <v>31</v>
      </c>
      <c r="C56" s="11">
        <f t="shared" si="0"/>
        <v>17543.260000000002</v>
      </c>
      <c r="D56" s="23">
        <f aca="true" t="shared" si="45" ref="D56:I56">D55*26.17</f>
        <v>1360.8400000000001</v>
      </c>
      <c r="E56" s="23">
        <f t="shared" si="45"/>
        <v>1648.71</v>
      </c>
      <c r="F56" s="23">
        <f t="shared" si="45"/>
        <v>1753.39</v>
      </c>
      <c r="G56" s="23">
        <f t="shared" si="45"/>
        <v>1884.2400000000002</v>
      </c>
      <c r="H56" s="23">
        <f t="shared" si="45"/>
        <v>1517.8600000000001</v>
      </c>
      <c r="I56" s="23">
        <f t="shared" si="45"/>
        <v>1203.8200000000002</v>
      </c>
      <c r="J56" s="23">
        <f aca="true" t="shared" si="46" ref="J56:O56">J55*26.2</f>
        <v>1048</v>
      </c>
      <c r="K56" s="23">
        <f t="shared" si="46"/>
        <v>917</v>
      </c>
      <c r="L56" s="23">
        <f t="shared" si="46"/>
        <v>1912.6</v>
      </c>
      <c r="M56" s="23">
        <f t="shared" si="46"/>
        <v>1781.6</v>
      </c>
      <c r="N56" s="23">
        <f t="shared" si="46"/>
        <v>1362.3999999999999</v>
      </c>
      <c r="O56" s="23">
        <f t="shared" si="46"/>
        <v>1152.8</v>
      </c>
    </row>
    <row r="57" spans="1:15" s="6" customFormat="1" ht="12.75">
      <c r="A57" s="39" t="s">
        <v>6</v>
      </c>
      <c r="B57" s="7" t="s">
        <v>4</v>
      </c>
      <c r="C57" s="11">
        <f>SUM(C39,C41,C43,C45,C47,C49,C51,C53,C55,)</f>
        <v>9402</v>
      </c>
      <c r="D57" s="11">
        <f>SUM(D39,D41,D43,D45,D47,D49,D51,D53,D55,)</f>
        <v>734.2</v>
      </c>
      <c r="E57" s="11">
        <f aca="true" t="shared" si="47" ref="E57:O57">SUM(E39,E41,E43,E45,E47,E49,E51,E53,E55,)</f>
        <v>810.2</v>
      </c>
      <c r="F57" s="11">
        <f t="shared" si="47"/>
        <v>819.2</v>
      </c>
      <c r="G57" s="11">
        <f t="shared" si="47"/>
        <v>859.2</v>
      </c>
      <c r="H57" s="11">
        <f t="shared" si="47"/>
        <v>809.2</v>
      </c>
      <c r="I57" s="11">
        <f t="shared" si="47"/>
        <v>716.6</v>
      </c>
      <c r="J57" s="11">
        <f t="shared" si="47"/>
        <v>700.6</v>
      </c>
      <c r="K57" s="11">
        <f t="shared" si="47"/>
        <v>695.6</v>
      </c>
      <c r="L57" s="11">
        <f t="shared" si="47"/>
        <v>838.6</v>
      </c>
      <c r="M57" s="11">
        <f t="shared" si="47"/>
        <v>838.2</v>
      </c>
      <c r="N57" s="11">
        <f t="shared" si="47"/>
        <v>799.2</v>
      </c>
      <c r="O57" s="11">
        <f t="shared" si="47"/>
        <v>781.2</v>
      </c>
    </row>
    <row r="58" spans="1:15" s="6" customFormat="1" ht="12.75">
      <c r="A58" s="40"/>
      <c r="B58" s="7" t="s">
        <v>31</v>
      </c>
      <c r="C58" s="11">
        <f>SUM(C40,C42,C44,C46,C48,C50,C52,C54,C56)</f>
        <v>271096.332</v>
      </c>
      <c r="D58" s="11">
        <f>SUM(D40,D42,D44,D46,D48,D50,D52,D54,D56)</f>
        <v>21907.379999999997</v>
      </c>
      <c r="E58" s="11">
        <f aca="true" t="shared" si="48" ref="E58:O58">SUM(E40,E42,E44,E46,E48,E50,E52,E54,E56)</f>
        <v>23983.95</v>
      </c>
      <c r="F58" s="11">
        <f t="shared" si="48"/>
        <v>24264.63</v>
      </c>
      <c r="G58" s="11">
        <f t="shared" si="48"/>
        <v>25234.78</v>
      </c>
      <c r="H58" s="11">
        <f t="shared" si="48"/>
        <v>23969.280000000002</v>
      </c>
      <c r="I58" s="11">
        <f t="shared" si="48"/>
        <v>21588.94</v>
      </c>
      <c r="J58" s="11">
        <f t="shared" si="48"/>
        <v>19704.167999999998</v>
      </c>
      <c r="K58" s="11">
        <f t="shared" si="48"/>
        <v>19594.618</v>
      </c>
      <c r="L58" s="11">
        <f t="shared" si="48"/>
        <v>23362.968</v>
      </c>
      <c r="M58" s="11">
        <f t="shared" si="48"/>
        <v>23303.185999999998</v>
      </c>
      <c r="N58" s="11">
        <f t="shared" si="48"/>
        <v>22352.415999999997</v>
      </c>
      <c r="O58" s="11">
        <f t="shared" si="48"/>
        <v>21830.015999999996</v>
      </c>
    </row>
    <row r="59" spans="1:15" s="6" customFormat="1" ht="19.5" customHeight="1">
      <c r="A59" s="39" t="s">
        <v>7</v>
      </c>
      <c r="B59" s="7" t="s">
        <v>4</v>
      </c>
      <c r="C59" s="11">
        <f>C37+C57</f>
        <v>17568.4</v>
      </c>
      <c r="D59" s="11">
        <f aca="true" t="shared" si="49" ref="D59:O59">D37+D57</f>
        <v>1435.4</v>
      </c>
      <c r="E59" s="11">
        <f t="shared" si="49"/>
        <v>1601.4</v>
      </c>
      <c r="F59" s="11">
        <f t="shared" si="49"/>
        <v>1551.4</v>
      </c>
      <c r="G59" s="11">
        <f t="shared" si="49"/>
        <v>1594.4</v>
      </c>
      <c r="H59" s="11">
        <f t="shared" si="49"/>
        <v>1478.4</v>
      </c>
      <c r="I59" s="11">
        <f t="shared" si="49"/>
        <v>1265.8000000000002</v>
      </c>
      <c r="J59" s="11">
        <f t="shared" si="49"/>
        <v>1227.8000000000002</v>
      </c>
      <c r="K59" s="11">
        <f t="shared" si="49"/>
        <v>1171.8</v>
      </c>
      <c r="L59" s="11">
        <f t="shared" si="49"/>
        <v>1609.8000000000002</v>
      </c>
      <c r="M59" s="11">
        <f t="shared" si="49"/>
        <v>1609.4</v>
      </c>
      <c r="N59" s="11">
        <f t="shared" si="49"/>
        <v>1500.4</v>
      </c>
      <c r="O59" s="11">
        <f t="shared" si="49"/>
        <v>1522.4</v>
      </c>
    </row>
    <row r="60" spans="1:15" s="6" customFormat="1" ht="18" customHeight="1">
      <c r="A60" s="40"/>
      <c r="B60" s="7" t="s">
        <v>31</v>
      </c>
      <c r="C60" s="11">
        <f>C38+C58</f>
        <v>495591.234</v>
      </c>
      <c r="D60" s="11">
        <f aca="true" t="shared" si="50" ref="D60:O60">D38+D58</f>
        <v>41600.434</v>
      </c>
      <c r="E60" s="11">
        <f t="shared" si="50"/>
        <v>46178.894</v>
      </c>
      <c r="F60" s="11">
        <f t="shared" si="50"/>
        <v>45074.474</v>
      </c>
      <c r="G60" s="11">
        <f t="shared" si="50"/>
        <v>46255.404</v>
      </c>
      <c r="H60" s="11">
        <f t="shared" si="50"/>
        <v>43053.414000000004</v>
      </c>
      <c r="I60" s="11">
        <f t="shared" si="50"/>
        <v>36838.644</v>
      </c>
      <c r="J60" s="11">
        <f t="shared" si="50"/>
        <v>33537.996</v>
      </c>
      <c r="K60" s="11">
        <f t="shared" si="50"/>
        <v>32277.496</v>
      </c>
      <c r="L60" s="11">
        <f t="shared" si="50"/>
        <v>43986.256</v>
      </c>
      <c r="M60" s="11">
        <f t="shared" si="50"/>
        <v>43926.474</v>
      </c>
      <c r="N60" s="11">
        <f t="shared" si="50"/>
        <v>41136.043999999994</v>
      </c>
      <c r="O60" s="11">
        <f t="shared" si="50"/>
        <v>41725.704</v>
      </c>
    </row>
    <row r="61" spans="1:15" s="4" customFormat="1" ht="15.75" customHeight="1">
      <c r="A61" s="33" t="s">
        <v>37</v>
      </c>
      <c r="B61" s="3" t="s">
        <v>4</v>
      </c>
      <c r="C61" s="11">
        <f>D61+E61+F61+G61+H61+I61+J61+K61+L61+M61+N61+O61</f>
        <v>24</v>
      </c>
      <c r="D61" s="23">
        <v>2</v>
      </c>
      <c r="E61" s="23">
        <v>2</v>
      </c>
      <c r="F61" s="23">
        <v>2</v>
      </c>
      <c r="G61" s="23">
        <v>2</v>
      </c>
      <c r="H61" s="23">
        <v>2</v>
      </c>
      <c r="I61" s="23">
        <v>2</v>
      </c>
      <c r="J61" s="23">
        <v>2</v>
      </c>
      <c r="K61" s="23">
        <v>2</v>
      </c>
      <c r="L61" s="23">
        <v>2</v>
      </c>
      <c r="M61" s="23">
        <v>2</v>
      </c>
      <c r="N61" s="23">
        <v>2</v>
      </c>
      <c r="O61" s="23">
        <v>2</v>
      </c>
    </row>
    <row r="62" spans="1:15" s="4" customFormat="1" ht="24.75" customHeight="1">
      <c r="A62" s="34"/>
      <c r="B62" s="3" t="s">
        <v>8</v>
      </c>
      <c r="C62" s="11">
        <f>D62+E62+F62+G62+H62+I62+J62+K62+L62+M62+N62+O62</f>
        <v>797.7599999999998</v>
      </c>
      <c r="D62" s="23">
        <f aca="true" t="shared" si="51" ref="D62:I62">D61*35.2</f>
        <v>70.4</v>
      </c>
      <c r="E62" s="23">
        <f t="shared" si="51"/>
        <v>70.4</v>
      </c>
      <c r="F62" s="23">
        <f t="shared" si="51"/>
        <v>70.4</v>
      </c>
      <c r="G62" s="23">
        <f t="shared" si="51"/>
        <v>70.4</v>
      </c>
      <c r="H62" s="23">
        <f t="shared" si="51"/>
        <v>70.4</v>
      </c>
      <c r="I62" s="23">
        <f t="shared" si="51"/>
        <v>70.4</v>
      </c>
      <c r="J62" s="23">
        <f aca="true" t="shared" si="52" ref="J62:O62">J61*31.28</f>
        <v>62.56</v>
      </c>
      <c r="K62" s="23">
        <f t="shared" si="52"/>
        <v>62.56</v>
      </c>
      <c r="L62" s="23">
        <f t="shared" si="52"/>
        <v>62.56</v>
      </c>
      <c r="M62" s="23">
        <f t="shared" si="52"/>
        <v>62.56</v>
      </c>
      <c r="N62" s="23">
        <f t="shared" si="52"/>
        <v>62.56</v>
      </c>
      <c r="O62" s="23">
        <f t="shared" si="52"/>
        <v>62.56</v>
      </c>
    </row>
    <row r="63" spans="1:15" s="6" customFormat="1" ht="12.75" customHeight="1">
      <c r="A63" s="39" t="s">
        <v>20</v>
      </c>
      <c r="B63" s="7" t="s">
        <v>4</v>
      </c>
      <c r="C63" s="11">
        <f aca="true" t="shared" si="53" ref="C63:O63">C11+C13+C15+C17+C59+C61</f>
        <v>18748.4</v>
      </c>
      <c r="D63" s="11">
        <f t="shared" si="53"/>
        <v>1533.7</v>
      </c>
      <c r="E63" s="11">
        <f t="shared" si="53"/>
        <v>1700.3000000000002</v>
      </c>
      <c r="F63" s="11">
        <f t="shared" si="53"/>
        <v>1650.3000000000002</v>
      </c>
      <c r="G63" s="11">
        <f t="shared" si="53"/>
        <v>1692.3000000000002</v>
      </c>
      <c r="H63" s="11">
        <f t="shared" si="53"/>
        <v>1576.3000000000002</v>
      </c>
      <c r="I63" s="11">
        <f t="shared" si="53"/>
        <v>1363.7000000000003</v>
      </c>
      <c r="J63" s="11">
        <f t="shared" si="53"/>
        <v>1325.7000000000003</v>
      </c>
      <c r="K63" s="11">
        <f t="shared" si="53"/>
        <v>1269.7</v>
      </c>
      <c r="L63" s="11">
        <f t="shared" si="53"/>
        <v>1707.7000000000003</v>
      </c>
      <c r="M63" s="11">
        <f t="shared" si="53"/>
        <v>1708.3000000000002</v>
      </c>
      <c r="N63" s="11">
        <f t="shared" si="53"/>
        <v>1599.3000000000002</v>
      </c>
      <c r="O63" s="11">
        <f t="shared" si="53"/>
        <v>1621.1000000000001</v>
      </c>
    </row>
    <row r="64" spans="1:15" s="6" customFormat="1" ht="18" customHeight="1">
      <c r="A64" s="40"/>
      <c r="B64" s="7" t="s">
        <v>8</v>
      </c>
      <c r="C64" s="11">
        <f aca="true" t="shared" si="54" ref="C64:O64">C12+C14+C16+C18+C60+C62</f>
        <v>534813.65</v>
      </c>
      <c r="D64" s="11">
        <f t="shared" si="54"/>
        <v>45060.594000000005</v>
      </c>
      <c r="E64" s="11">
        <f t="shared" si="54"/>
        <v>49660.174</v>
      </c>
      <c r="F64" s="11">
        <f t="shared" si="54"/>
        <v>48555.754</v>
      </c>
      <c r="G64" s="11">
        <f t="shared" si="54"/>
        <v>49701.484000000004</v>
      </c>
      <c r="H64" s="11">
        <f t="shared" si="54"/>
        <v>46499.494000000006</v>
      </c>
      <c r="I64" s="11">
        <f t="shared" si="54"/>
        <v>40284.724</v>
      </c>
      <c r="J64" s="11">
        <f t="shared" si="54"/>
        <v>36600.308</v>
      </c>
      <c r="K64" s="11">
        <f t="shared" si="54"/>
        <v>35339.808</v>
      </c>
      <c r="L64" s="11">
        <f t="shared" si="54"/>
        <v>47048.568</v>
      </c>
      <c r="M64" s="11">
        <f t="shared" si="54"/>
        <v>47020.066</v>
      </c>
      <c r="N64" s="11">
        <f t="shared" si="54"/>
        <v>44229.63599999999</v>
      </c>
      <c r="O64" s="11">
        <f t="shared" si="54"/>
        <v>44813.03999999999</v>
      </c>
    </row>
    <row r="65" spans="1:19" ht="12.75">
      <c r="A65" s="12"/>
      <c r="B65" s="1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  <c r="R65" s="18"/>
      <c r="S65" s="18"/>
    </row>
    <row r="66" spans="1:15" ht="12.75">
      <c r="A66" s="37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4" ht="12.75">
      <c r="A67" s="37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37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37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37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37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37"/>
      <c r="B72" s="10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37"/>
      <c r="B73" s="10"/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</sheetData>
  <sheetProtection/>
  <mergeCells count="41">
    <mergeCell ref="A59:A60"/>
    <mergeCell ref="A41:A42"/>
    <mergeCell ref="A55:A56"/>
    <mergeCell ref="A35:A36"/>
    <mergeCell ref="A37:A38"/>
    <mergeCell ref="A39:A40"/>
    <mergeCell ref="A51:A52"/>
    <mergeCell ref="A43:A44"/>
    <mergeCell ref="A45:A46"/>
    <mergeCell ref="A47:A48"/>
    <mergeCell ref="A49:A50"/>
    <mergeCell ref="A2:O2"/>
    <mergeCell ref="A57:A58"/>
    <mergeCell ref="A23:A24"/>
    <mergeCell ref="J1:O1"/>
    <mergeCell ref="A31:A32"/>
    <mergeCell ref="A11:A12"/>
    <mergeCell ref="A13:A14"/>
    <mergeCell ref="A17:A18"/>
    <mergeCell ref="A19:A20"/>
    <mergeCell ref="C3:O3"/>
    <mergeCell ref="C4:O4"/>
    <mergeCell ref="A29:A30"/>
    <mergeCell ref="A25:A26"/>
    <mergeCell ref="A68:A69"/>
    <mergeCell ref="A70:A71"/>
    <mergeCell ref="A72:A73"/>
    <mergeCell ref="A66:A67"/>
    <mergeCell ref="C5:O5"/>
    <mergeCell ref="A63:A64"/>
    <mergeCell ref="A61:A62"/>
    <mergeCell ref="A53:A54"/>
    <mergeCell ref="A27:A28"/>
    <mergeCell ref="A33:A34"/>
    <mergeCell ref="C6:O6"/>
    <mergeCell ref="A9:A10"/>
    <mergeCell ref="B9:B10"/>
    <mergeCell ref="C9:C10"/>
    <mergeCell ref="D9:O9"/>
    <mergeCell ref="A21:A22"/>
    <mergeCell ref="A15:A16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2022-09-14T05:09:17Z</cp:lastPrinted>
  <dcterms:created xsi:type="dcterms:W3CDTF">2009-09-10T03:29:25Z</dcterms:created>
  <dcterms:modified xsi:type="dcterms:W3CDTF">2022-09-21T08:09:21Z</dcterms:modified>
  <cp:category/>
  <cp:version/>
  <cp:contentType/>
  <cp:contentStatus/>
</cp:coreProperties>
</file>